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vestasi" sheetId="1" r:id="rId1"/>
    <sheet name="cash flow" sheetId="2" r:id="rId2"/>
  </sheets>
  <definedNames/>
  <calcPr fullCalcOnLoad="1"/>
</workbook>
</file>

<file path=xl/sharedStrings.xml><?xml version="1.0" encoding="utf-8"?>
<sst xmlns="http://schemas.openxmlformats.org/spreadsheetml/2006/main" count="136" uniqueCount="128">
  <si>
    <t>Investasi</t>
  </si>
  <si>
    <t>I</t>
  </si>
  <si>
    <t>Hardware</t>
  </si>
  <si>
    <t>Unit Cost</t>
  </si>
  <si>
    <t>Qty</t>
  </si>
  <si>
    <t>Cost</t>
  </si>
  <si>
    <t>SVGA Monitor</t>
  </si>
  <si>
    <t>2. Workstation</t>
  </si>
  <si>
    <t>3. Hub / Concentrator</t>
  </si>
  <si>
    <t>Compex 8 port</t>
  </si>
  <si>
    <t>4. UPS</t>
  </si>
  <si>
    <t>600 VA</t>
  </si>
  <si>
    <t>5. Dot Matrix Printer</t>
  </si>
  <si>
    <t>Epson LX 800</t>
  </si>
  <si>
    <t>6. Color Printer</t>
  </si>
  <si>
    <t>BJC 4200</t>
  </si>
  <si>
    <t>7. Kabel, Connector etc.</t>
  </si>
  <si>
    <t>Total</t>
  </si>
  <si>
    <t>II</t>
  </si>
  <si>
    <t>Software</t>
  </si>
  <si>
    <t>1. Windows 95</t>
  </si>
  <si>
    <t>Total I</t>
  </si>
  <si>
    <t>Total II</t>
  </si>
  <si>
    <t>III</t>
  </si>
  <si>
    <t>Kantor</t>
  </si>
  <si>
    <t>1. Meja + Kursi</t>
  </si>
  <si>
    <t>2. Line Telepon</t>
  </si>
  <si>
    <t>3. Sewa Kantor per Tahun</t>
  </si>
  <si>
    <t>4. Cash Register</t>
  </si>
  <si>
    <t>Total III</t>
  </si>
  <si>
    <t>IV</t>
  </si>
  <si>
    <t>Promosi</t>
  </si>
  <si>
    <t>Total IV</t>
  </si>
  <si>
    <t>Teknisi</t>
  </si>
  <si>
    <t>Customer Service</t>
  </si>
  <si>
    <t>Office Boy</t>
  </si>
  <si>
    <t>Satpam</t>
  </si>
  <si>
    <t>Telepon (kantor)</t>
  </si>
  <si>
    <t>Listrik + Air</t>
  </si>
  <si>
    <t>ATK</t>
  </si>
  <si>
    <t>Biaya Iklan / Brosur</t>
  </si>
  <si>
    <t>Biaya Operasional Bulanan</t>
  </si>
  <si>
    <t>Target Pemasukan Bulanan</t>
  </si>
  <si>
    <t>Asumsi Perhitungan</t>
  </si>
  <si>
    <t>Skenario Pemasukan &amp; Strategi Penjualan</t>
  </si>
  <si>
    <t>Pemasukan per bulan (30 hr)</t>
  </si>
  <si>
    <t>/bulan</t>
  </si>
  <si>
    <t>Cash Flow</t>
  </si>
  <si>
    <t>No.</t>
  </si>
  <si>
    <t>Pos Biaya</t>
  </si>
  <si>
    <t>A</t>
  </si>
  <si>
    <t>B</t>
  </si>
  <si>
    <t>Saldo Awal</t>
  </si>
  <si>
    <t>Proyeksi Pengeluaran</t>
  </si>
  <si>
    <t>1. Investasi</t>
  </si>
  <si>
    <t>2. Biaya Operasional</t>
  </si>
  <si>
    <t>C</t>
  </si>
  <si>
    <t>Jumlah Pengeluaran</t>
  </si>
  <si>
    <t>D</t>
  </si>
  <si>
    <t>Projeksi Penerimaan</t>
  </si>
  <si>
    <t>1. Sewa</t>
  </si>
  <si>
    <t>2. Sewa Cetak</t>
  </si>
  <si>
    <t>E</t>
  </si>
  <si>
    <t>Jumlah Pemasukan</t>
  </si>
  <si>
    <t>F</t>
  </si>
  <si>
    <t>Penerimaan Bersih</t>
  </si>
  <si>
    <t>H</t>
  </si>
  <si>
    <t>Saldo Akhir</t>
  </si>
  <si>
    <t>Sewa Cetak / Printer</t>
  </si>
  <si>
    <t xml:space="preserve"> </t>
  </si>
  <si>
    <t>V</t>
  </si>
  <si>
    <t>Training Operator</t>
  </si>
  <si>
    <t>1. Sewa Ruang / Fasilitas</t>
  </si>
  <si>
    <t>2. Honor Trainer</t>
  </si>
  <si>
    <t>Total V</t>
  </si>
  <si>
    <t>Summary</t>
  </si>
  <si>
    <t>2. Iklan di koran-koran</t>
  </si>
  <si>
    <t>3. Brosur-Brosur</t>
  </si>
  <si>
    <t>4. Talkshow Radio</t>
  </si>
  <si>
    <t>5. Seminar</t>
  </si>
  <si>
    <t>1. Acara Launching</t>
  </si>
  <si>
    <t>Investasi Peralatan &amp; Persiapan Operasi WARNET</t>
  </si>
  <si>
    <t>VI</t>
  </si>
  <si>
    <t>Biaya Operasional 2 Bulan Pertama</t>
  </si>
  <si>
    <t>2  bulan Pertama</t>
  </si>
  <si>
    <t>Total VI</t>
  </si>
  <si>
    <t>Investasi Awal (I s/d VI)</t>
  </si>
  <si>
    <t>1. Server</t>
  </si>
  <si>
    <t>Estimasi Saldo setelah 12 bulan</t>
  </si>
  <si>
    <t>Estimasi Saldo setelah 24 bulan</t>
  </si>
  <si>
    <t>Estimasi Saldo setelah 30 bulan</t>
  </si>
  <si>
    <t xml:space="preserve"> 2. Linux</t>
  </si>
  <si>
    <t>Kondisi Sekolah</t>
  </si>
  <si>
    <t>Jumlah Siswa</t>
  </si>
  <si>
    <t>siswa</t>
  </si>
  <si>
    <t>Kemampuan bayar</t>
  </si>
  <si>
    <t>rupiah / bulan / siswa</t>
  </si>
  <si>
    <t>Kemampuan Bayar</t>
  </si>
  <si>
    <t>rupiah / siswa / bulan</t>
  </si>
  <si>
    <t>8. Modem 56Kbps</t>
  </si>
  <si>
    <t>Biaya Internet (ISP)</t>
  </si>
  <si>
    <t>Biaya Operasional Telekomunikasi</t>
  </si>
  <si>
    <t>Banyak e-mail</t>
  </si>
  <si>
    <t>Rata-rata besar e-mail</t>
  </si>
  <si>
    <t>Thruput</t>
  </si>
  <si>
    <t>Lama online</t>
  </si>
  <si>
    <t>rupiah / bulan</t>
  </si>
  <si>
    <t>Biaya Telekomunikasi / bulan</t>
  </si>
  <si>
    <t>Biaya ISP / bulan</t>
  </si>
  <si>
    <t>/ hari</t>
  </si>
  <si>
    <t>byte / mail</t>
  </si>
  <si>
    <t>byte / 5 menit</t>
  </si>
  <si>
    <t>Rata-rata mail / siswa / hari</t>
  </si>
  <si>
    <t>mail / hari / siswa</t>
  </si>
  <si>
    <t>jam / bulan</t>
  </si>
  <si>
    <t>2. Workstation Diskless</t>
  </si>
  <si>
    <t>CPU 486</t>
  </si>
  <si>
    <t>RAM 8Mb</t>
  </si>
  <si>
    <t>VGA</t>
  </si>
  <si>
    <t>WARNET Sekolah Dial-up &amp; e-mail servis saja</t>
  </si>
  <si>
    <t>Pentium III 700MHz</t>
  </si>
  <si>
    <t>RAM 256Mbyte</t>
  </si>
  <si>
    <t>HDD 40Gbyte</t>
  </si>
  <si>
    <t>Ethernet Dlink</t>
  </si>
  <si>
    <t>Pentium III 300MHz</t>
  </si>
  <si>
    <t>RAM 64Mbyte</t>
  </si>
  <si>
    <t>HDD 20Gbyte</t>
  </si>
  <si>
    <t>SVGA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</si>
</sst>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2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 quotePrefix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="150" zoomScaleNormal="150" workbookViewId="0" topLeftCell="A24">
      <selection activeCell="F40" sqref="F40"/>
    </sheetView>
  </sheetViews>
  <sheetFormatPr defaultColWidth="9.140625" defaultRowHeight="12.75"/>
  <cols>
    <col min="1" max="1" width="4.57421875" style="4" customWidth="1"/>
    <col min="2" max="4" width="9.140625" style="4" customWidth="1"/>
    <col min="5" max="5" width="12.140625" style="4" customWidth="1"/>
    <col min="6" max="6" width="5.7109375" style="4" customWidth="1"/>
    <col min="7" max="8" width="12.8515625" style="4" customWidth="1"/>
    <col min="9" max="16384" width="9.140625" style="4" customWidth="1"/>
  </cols>
  <sheetData>
    <row r="1" ht="18">
      <c r="A1" s="5" t="s">
        <v>119</v>
      </c>
    </row>
    <row r="3" ht="18">
      <c r="A3" s="5" t="s">
        <v>75</v>
      </c>
    </row>
    <row r="4" spans="2:7" ht="12.75">
      <c r="B4" s="8" t="s">
        <v>81</v>
      </c>
      <c r="G4" s="4">
        <f>H104</f>
        <v>20485000</v>
      </c>
    </row>
    <row r="5" spans="2:7" ht="12.75">
      <c r="B5" s="8" t="s">
        <v>88</v>
      </c>
      <c r="G5" s="4">
        <f>'cash flow'!O18</f>
        <v>-1945000</v>
      </c>
    </row>
    <row r="6" spans="2:7" ht="12.75">
      <c r="B6" s="8" t="s">
        <v>89</v>
      </c>
      <c r="G6" s="4">
        <f>'cash flow'!AA18</f>
        <v>20795000</v>
      </c>
    </row>
    <row r="7" spans="2:7" ht="12.75">
      <c r="B7" s="8" t="s">
        <v>90</v>
      </c>
      <c r="G7" s="4">
        <f>'cash flow'!AG18</f>
        <v>32165000</v>
      </c>
    </row>
    <row r="8" ht="12.75">
      <c r="B8" s="8"/>
    </row>
    <row r="9" spans="1:2" ht="18">
      <c r="A9" s="5" t="s">
        <v>92</v>
      </c>
      <c r="B9" s="8"/>
    </row>
    <row r="10" spans="2:6" ht="12.75">
      <c r="B10" s="8" t="s">
        <v>93</v>
      </c>
      <c r="E10" s="4">
        <v>700</v>
      </c>
      <c r="F10" s="8" t="s">
        <v>94</v>
      </c>
    </row>
    <row r="11" spans="2:6" ht="12.75">
      <c r="B11" s="8" t="s">
        <v>95</v>
      </c>
      <c r="E11" s="4">
        <v>3000</v>
      </c>
      <c r="F11" s="8" t="s">
        <v>96</v>
      </c>
    </row>
    <row r="12" spans="2:6" ht="12.75">
      <c r="B12" s="8"/>
      <c r="F12" s="8"/>
    </row>
    <row r="13" spans="1:2" ht="18">
      <c r="A13" s="5" t="s">
        <v>101</v>
      </c>
      <c r="B13" s="6"/>
    </row>
    <row r="14" spans="2:6" ht="12.75">
      <c r="B14" s="8" t="s">
        <v>112</v>
      </c>
      <c r="E14" s="4">
        <v>2</v>
      </c>
      <c r="F14" s="8" t="s">
        <v>113</v>
      </c>
    </row>
    <row r="15" spans="2:6" ht="12.75">
      <c r="B15" s="3" t="s">
        <v>102</v>
      </c>
      <c r="E15" s="4">
        <f>E14*E10</f>
        <v>1400</v>
      </c>
      <c r="F15" s="9" t="s">
        <v>109</v>
      </c>
    </row>
    <row r="16" spans="2:6" ht="12.75">
      <c r="B16" s="3" t="s">
        <v>103</v>
      </c>
      <c r="E16" s="4">
        <v>5000</v>
      </c>
      <c r="F16" s="8" t="s">
        <v>110</v>
      </c>
    </row>
    <row r="17" spans="2:6" ht="12.75">
      <c r="B17" s="3" t="s">
        <v>104</v>
      </c>
      <c r="E17" s="4">
        <v>1000000</v>
      </c>
      <c r="F17" s="8" t="s">
        <v>111</v>
      </c>
    </row>
    <row r="18" spans="2:6" ht="12.75">
      <c r="B18" s="3" t="s">
        <v>105</v>
      </c>
      <c r="E18" s="4">
        <f>((E15*E16/E17)*5*30)/60</f>
        <v>17.5</v>
      </c>
      <c r="F18" s="8" t="s">
        <v>114</v>
      </c>
    </row>
    <row r="19" spans="2:6" ht="12.75">
      <c r="B19" s="8" t="s">
        <v>107</v>
      </c>
      <c r="E19" s="4">
        <f>E18*7000</f>
        <v>122500</v>
      </c>
      <c r="F19" s="8" t="s">
        <v>106</v>
      </c>
    </row>
    <row r="20" spans="2:6" ht="12.75">
      <c r="B20" s="8" t="s">
        <v>108</v>
      </c>
      <c r="E20" s="4">
        <f>E18*3000+30000</f>
        <v>82500</v>
      </c>
      <c r="F20" s="8" t="s">
        <v>106</v>
      </c>
    </row>
    <row r="21" spans="2:6" ht="12.75">
      <c r="B21" s="8"/>
      <c r="F21" s="8"/>
    </row>
    <row r="23" ht="18">
      <c r="A23" s="5" t="s">
        <v>0</v>
      </c>
    </row>
    <row r="24" ht="18">
      <c r="A24" s="5"/>
    </row>
    <row r="25" spans="5:8" ht="12.75">
      <c r="E25" s="4" t="s">
        <v>3</v>
      </c>
      <c r="F25" s="4" t="s">
        <v>4</v>
      </c>
      <c r="G25" s="4" t="s">
        <v>5</v>
      </c>
      <c r="H25" s="4" t="s">
        <v>17</v>
      </c>
    </row>
    <row r="26" spans="1:2" ht="12.75">
      <c r="A26" s="6" t="s">
        <v>1</v>
      </c>
      <c r="B26" s="6" t="s">
        <v>2</v>
      </c>
    </row>
    <row r="28" spans="2:7" ht="12.75">
      <c r="B28" s="8" t="s">
        <v>87</v>
      </c>
      <c r="E28" s="4">
        <v>3000000</v>
      </c>
      <c r="F28" s="4">
        <v>0</v>
      </c>
      <c r="G28" s="4">
        <f>E28*F28</f>
        <v>0</v>
      </c>
    </row>
    <row r="29" ht="12.75">
      <c r="C29" s="8" t="s">
        <v>120</v>
      </c>
    </row>
    <row r="30" ht="12.75">
      <c r="C30" s="8" t="s">
        <v>121</v>
      </c>
    </row>
    <row r="31" ht="12.75">
      <c r="C31" s="8" t="s">
        <v>122</v>
      </c>
    </row>
    <row r="32" ht="12.75">
      <c r="C32" s="8" t="s">
        <v>123</v>
      </c>
    </row>
    <row r="33" ht="12.75">
      <c r="C33" s="8" t="s">
        <v>6</v>
      </c>
    </row>
    <row r="35" spans="2:7" ht="12.75">
      <c r="B35" s="8" t="s">
        <v>115</v>
      </c>
      <c r="E35" s="4">
        <v>250000</v>
      </c>
      <c r="F35" s="4">
        <v>0</v>
      </c>
      <c r="G35" s="4">
        <f>F35*E35</f>
        <v>0</v>
      </c>
    </row>
    <row r="36" ht="12.75">
      <c r="C36" s="8" t="s">
        <v>116</v>
      </c>
    </row>
    <row r="37" ht="12.75">
      <c r="C37" s="8" t="s">
        <v>117</v>
      </c>
    </row>
    <row r="38" ht="12.75">
      <c r="C38" s="8" t="s">
        <v>118</v>
      </c>
    </row>
    <row r="40" spans="2:7" ht="12.75">
      <c r="B40" s="4" t="s">
        <v>7</v>
      </c>
      <c r="E40" s="4">
        <v>1500000</v>
      </c>
      <c r="F40" s="4">
        <v>9</v>
      </c>
      <c r="G40" s="4">
        <f>E40*F40</f>
        <v>13500000</v>
      </c>
    </row>
    <row r="41" ht="12.75">
      <c r="C41" s="8" t="s">
        <v>124</v>
      </c>
    </row>
    <row r="42" ht="12.75">
      <c r="C42" s="8" t="s">
        <v>125</v>
      </c>
    </row>
    <row r="43" ht="12.75">
      <c r="C43" s="8" t="s">
        <v>126</v>
      </c>
    </row>
    <row r="44" ht="12.75">
      <c r="C44" s="8" t="s">
        <v>123</v>
      </c>
    </row>
    <row r="45" ht="12.75">
      <c r="C45" s="8" t="s">
        <v>127</v>
      </c>
    </row>
    <row r="47" spans="2:7" ht="12.75">
      <c r="B47" s="4" t="s">
        <v>8</v>
      </c>
      <c r="E47" s="4">
        <v>400000</v>
      </c>
      <c r="F47" s="4">
        <v>1</v>
      </c>
      <c r="G47" s="4">
        <f>E47*F47</f>
        <v>400000</v>
      </c>
    </row>
    <row r="48" ht="12.75">
      <c r="C48" s="4" t="s">
        <v>9</v>
      </c>
    </row>
    <row r="50" spans="2:7" ht="12.75">
      <c r="B50" s="4" t="s">
        <v>10</v>
      </c>
      <c r="E50" s="4">
        <v>1000000</v>
      </c>
      <c r="F50" s="4">
        <v>1</v>
      </c>
      <c r="G50" s="4">
        <f>E50*F50</f>
        <v>1000000</v>
      </c>
    </row>
    <row r="51" ht="12.75">
      <c r="C51" s="4" t="s">
        <v>11</v>
      </c>
    </row>
    <row r="53" spans="2:7" ht="12.75">
      <c r="B53" s="4" t="s">
        <v>12</v>
      </c>
      <c r="E53" s="4">
        <v>500000</v>
      </c>
      <c r="F53" s="4">
        <v>1</v>
      </c>
      <c r="G53" s="4">
        <f>E53*F53</f>
        <v>500000</v>
      </c>
    </row>
    <row r="54" ht="12.75">
      <c r="C54" s="4" t="s">
        <v>13</v>
      </c>
    </row>
    <row r="56" spans="2:7" ht="12.75">
      <c r="B56" s="4" t="s">
        <v>14</v>
      </c>
      <c r="E56" s="4">
        <v>1500000</v>
      </c>
      <c r="F56" s="4">
        <v>0</v>
      </c>
      <c r="G56" s="4">
        <f>E56*F56</f>
        <v>0</v>
      </c>
    </row>
    <row r="57" ht="12.75">
      <c r="C57" s="4" t="s">
        <v>15</v>
      </c>
    </row>
    <row r="59" spans="2:7" ht="12.75">
      <c r="B59" s="4" t="s">
        <v>16</v>
      </c>
      <c r="E59" s="4">
        <v>1000000</v>
      </c>
      <c r="F59" s="4">
        <v>1</v>
      </c>
      <c r="G59" s="4">
        <f>E59*F59</f>
        <v>1000000</v>
      </c>
    </row>
    <row r="61" spans="2:7" ht="12.75">
      <c r="B61" s="8" t="s">
        <v>99</v>
      </c>
      <c r="E61" s="4">
        <v>300000</v>
      </c>
      <c r="F61" s="4">
        <v>1</v>
      </c>
      <c r="G61" s="4">
        <f>E61*F61</f>
        <v>300000</v>
      </c>
    </row>
    <row r="63" spans="2:8" ht="12.75">
      <c r="B63" s="6" t="s">
        <v>21</v>
      </c>
      <c r="G63" s="4">
        <f>SUM(G28:G61)</f>
        <v>16700000</v>
      </c>
      <c r="H63" s="4">
        <f>G63</f>
        <v>16700000</v>
      </c>
    </row>
    <row r="65" spans="1:2" ht="12.75">
      <c r="A65" s="6" t="s">
        <v>18</v>
      </c>
      <c r="B65" s="6" t="s">
        <v>19</v>
      </c>
    </row>
    <row r="66" spans="1:2" ht="12.75">
      <c r="A66" s="6"/>
      <c r="B66" s="6"/>
    </row>
    <row r="67" spans="2:9" ht="12.75">
      <c r="B67" s="4" t="s">
        <v>20</v>
      </c>
      <c r="E67" s="4">
        <v>0</v>
      </c>
      <c r="F67" s="4">
        <v>0</v>
      </c>
      <c r="G67" s="4">
        <f>E67*F67</f>
        <v>0</v>
      </c>
      <c r="I67" s="8" t="s">
        <v>69</v>
      </c>
    </row>
    <row r="68" spans="2:9" ht="12.75">
      <c r="B68" s="8" t="s">
        <v>91</v>
      </c>
      <c r="E68" s="4">
        <v>25000</v>
      </c>
      <c r="F68" s="4">
        <v>1</v>
      </c>
      <c r="G68" s="4">
        <f>E68*F68</f>
        <v>25000</v>
      </c>
      <c r="I68" s="8"/>
    </row>
    <row r="70" spans="2:8" ht="12.75">
      <c r="B70" s="6" t="s">
        <v>22</v>
      </c>
      <c r="G70" s="4">
        <f>SUM(G67:G69)</f>
        <v>25000</v>
      </c>
      <c r="H70" s="4">
        <f>G70</f>
        <v>25000</v>
      </c>
    </row>
    <row r="72" spans="1:2" ht="12.75">
      <c r="A72" s="6" t="s">
        <v>23</v>
      </c>
      <c r="B72" s="6" t="s">
        <v>24</v>
      </c>
    </row>
    <row r="74" spans="2:7" ht="12.75">
      <c r="B74" s="4" t="s">
        <v>25</v>
      </c>
      <c r="E74" s="4">
        <v>250000</v>
      </c>
      <c r="F74" s="4">
        <f>SUM(F28:F45)</f>
        <v>9</v>
      </c>
      <c r="G74" s="4">
        <f>E74*F74</f>
        <v>2250000</v>
      </c>
    </row>
    <row r="75" spans="2:7" ht="12.75">
      <c r="B75" s="4" t="s">
        <v>26</v>
      </c>
      <c r="E75" s="4">
        <v>500000</v>
      </c>
      <c r="F75" s="4">
        <v>1</v>
      </c>
      <c r="G75" s="4">
        <f>E75*F75</f>
        <v>500000</v>
      </c>
    </row>
    <row r="76" spans="2:7" ht="12.75">
      <c r="B76" s="4" t="s">
        <v>27</v>
      </c>
      <c r="E76" s="4">
        <v>6000000</v>
      </c>
      <c r="F76" s="4">
        <v>0</v>
      </c>
      <c r="G76" s="4">
        <f>E76*F76</f>
        <v>0</v>
      </c>
    </row>
    <row r="77" spans="2:7" ht="12.75">
      <c r="B77" s="4" t="s">
        <v>28</v>
      </c>
      <c r="E77" s="4">
        <v>2000000</v>
      </c>
      <c r="F77" s="4">
        <v>0</v>
      </c>
      <c r="G77" s="4">
        <f>E77*F77</f>
        <v>0</v>
      </c>
    </row>
    <row r="79" spans="2:8" ht="12.75">
      <c r="B79" s="6" t="s">
        <v>29</v>
      </c>
      <c r="G79" s="4">
        <f>SUM(G73:G78)</f>
        <v>2750000</v>
      </c>
      <c r="H79" s="4">
        <f>G79</f>
        <v>2750000</v>
      </c>
    </row>
    <row r="81" spans="1:2" ht="12.75">
      <c r="A81" s="6" t="s">
        <v>30</v>
      </c>
      <c r="B81" s="6" t="s">
        <v>31</v>
      </c>
    </row>
    <row r="83" spans="2:7" ht="12.75">
      <c r="B83" s="4" t="s">
        <v>80</v>
      </c>
      <c r="E83" s="4">
        <v>20000000</v>
      </c>
      <c r="F83" s="4">
        <v>0</v>
      </c>
      <c r="G83" s="4">
        <f>E83*F83</f>
        <v>0</v>
      </c>
    </row>
    <row r="84" spans="2:7" ht="12.75">
      <c r="B84" s="4" t="s">
        <v>76</v>
      </c>
      <c r="E84" s="4">
        <v>10000000</v>
      </c>
      <c r="F84" s="4">
        <v>0</v>
      </c>
      <c r="G84" s="4">
        <f>E84*F84</f>
        <v>0</v>
      </c>
    </row>
    <row r="85" spans="2:7" ht="12.75">
      <c r="B85" s="4" t="s">
        <v>77</v>
      </c>
      <c r="E85" s="4">
        <v>500000</v>
      </c>
      <c r="F85" s="4">
        <v>0</v>
      </c>
      <c r="G85" s="4">
        <f>E85*F85</f>
        <v>0</v>
      </c>
    </row>
    <row r="86" spans="2:7" ht="12.75">
      <c r="B86" s="4" t="s">
        <v>78</v>
      </c>
      <c r="E86" s="4">
        <v>10000000</v>
      </c>
      <c r="F86" s="4">
        <v>0</v>
      </c>
      <c r="G86" s="4">
        <f>E86*F86</f>
        <v>0</v>
      </c>
    </row>
    <row r="87" spans="2:7" ht="12.75">
      <c r="B87" s="4" t="s">
        <v>79</v>
      </c>
      <c r="E87" s="4">
        <v>30000000</v>
      </c>
      <c r="F87" s="4">
        <v>0</v>
      </c>
      <c r="G87" s="4">
        <f>E87*F87</f>
        <v>0</v>
      </c>
    </row>
    <row r="89" spans="2:8" ht="12.75">
      <c r="B89" s="6" t="s">
        <v>32</v>
      </c>
      <c r="G89" s="4">
        <f>SUM(G82:G88)</f>
        <v>0</v>
      </c>
      <c r="H89" s="4">
        <f>G89</f>
        <v>0</v>
      </c>
    </row>
    <row r="90" ht="12.75">
      <c r="B90" s="6"/>
    </row>
    <row r="91" spans="1:2" ht="12.75">
      <c r="A91" s="6" t="s">
        <v>70</v>
      </c>
      <c r="B91" s="6" t="s">
        <v>71</v>
      </c>
    </row>
    <row r="92" ht="12.75">
      <c r="B92" s="6"/>
    </row>
    <row r="93" spans="2:7" ht="12.75">
      <c r="B93" s="3" t="s">
        <v>72</v>
      </c>
      <c r="E93" s="4">
        <v>1000000</v>
      </c>
      <c r="F93" s="4">
        <v>0</v>
      </c>
      <c r="G93" s="4">
        <f>E93*F93</f>
        <v>0</v>
      </c>
    </row>
    <row r="94" spans="2:7" ht="12.75">
      <c r="B94" s="3" t="s">
        <v>73</v>
      </c>
      <c r="E94" s="4">
        <v>2000000</v>
      </c>
      <c r="F94" s="4">
        <v>0</v>
      </c>
      <c r="G94" s="4">
        <f>E94*F94</f>
        <v>0</v>
      </c>
    </row>
    <row r="95" ht="12.75">
      <c r="B95" s="3"/>
    </row>
    <row r="96" spans="2:8" ht="12.75">
      <c r="B96" s="6" t="s">
        <v>74</v>
      </c>
      <c r="G96" s="4">
        <f>SUM(G92:G95)</f>
        <v>0</v>
      </c>
      <c r="H96" s="4">
        <f>G96</f>
        <v>0</v>
      </c>
    </row>
    <row r="97" ht="12.75">
      <c r="B97" s="6"/>
    </row>
    <row r="98" spans="1:2" ht="12.75">
      <c r="A98" s="6" t="s">
        <v>82</v>
      </c>
      <c r="B98" s="6" t="s">
        <v>83</v>
      </c>
    </row>
    <row r="99" spans="1:2" ht="12.75">
      <c r="A99" s="8"/>
      <c r="B99" s="6"/>
    </row>
    <row r="100" spans="1:7" ht="12.75">
      <c r="A100" s="8"/>
      <c r="B100" s="3" t="s">
        <v>84</v>
      </c>
      <c r="E100" s="4">
        <f>H119</f>
        <v>505000</v>
      </c>
      <c r="F100" s="4">
        <v>2</v>
      </c>
      <c r="G100" s="4">
        <f>E100*F100</f>
        <v>1010000</v>
      </c>
    </row>
    <row r="101" spans="1:2" ht="12.75">
      <c r="A101" s="8"/>
      <c r="B101" s="3"/>
    </row>
    <row r="102" spans="2:8" ht="12.75">
      <c r="B102" s="6" t="s">
        <v>85</v>
      </c>
      <c r="G102" s="4">
        <f>SUM(G99:G101)</f>
        <v>1010000</v>
      </c>
      <c r="H102" s="4">
        <f>G102</f>
        <v>1010000</v>
      </c>
    </row>
    <row r="104" spans="2:8" ht="12.75">
      <c r="B104" s="6" t="s">
        <v>86</v>
      </c>
      <c r="H104" s="4">
        <f>SUM(H27:H103)</f>
        <v>20485000</v>
      </c>
    </row>
    <row r="105" ht="12.75">
      <c r="B105" s="6"/>
    </row>
    <row r="107" ht="18">
      <c r="A107" s="5" t="s">
        <v>41</v>
      </c>
    </row>
    <row r="109" spans="1:7" ht="12.75">
      <c r="A109" s="4">
        <v>1</v>
      </c>
      <c r="B109" s="4" t="s">
        <v>33</v>
      </c>
      <c r="E109" s="4">
        <v>300000</v>
      </c>
      <c r="F109" s="4">
        <v>0</v>
      </c>
      <c r="G109" s="4">
        <f aca="true" t="shared" si="0" ref="G109:G117">E109*F109</f>
        <v>0</v>
      </c>
    </row>
    <row r="110" spans="1:7" ht="12.75">
      <c r="A110" s="4">
        <v>2</v>
      </c>
      <c r="B110" s="4" t="s">
        <v>34</v>
      </c>
      <c r="E110" s="4">
        <v>300000</v>
      </c>
      <c r="F110" s="4">
        <v>0</v>
      </c>
      <c r="G110" s="4">
        <f t="shared" si="0"/>
        <v>0</v>
      </c>
    </row>
    <row r="111" spans="1:7" ht="12.75">
      <c r="A111" s="4">
        <v>3</v>
      </c>
      <c r="B111" s="4" t="s">
        <v>35</v>
      </c>
      <c r="E111" s="4">
        <v>100000</v>
      </c>
      <c r="F111" s="4">
        <v>0</v>
      </c>
      <c r="G111" s="4">
        <f t="shared" si="0"/>
        <v>0</v>
      </c>
    </row>
    <row r="112" spans="1:7" ht="12.75">
      <c r="A112" s="4">
        <v>4</v>
      </c>
      <c r="B112" s="4" t="s">
        <v>36</v>
      </c>
      <c r="E112" s="4">
        <v>300000</v>
      </c>
      <c r="F112" s="4">
        <v>0</v>
      </c>
      <c r="G112" s="4">
        <f t="shared" si="0"/>
        <v>0</v>
      </c>
    </row>
    <row r="113" spans="1:7" ht="12.75">
      <c r="A113" s="4">
        <v>5</v>
      </c>
      <c r="B113" s="4" t="s">
        <v>37</v>
      </c>
      <c r="E113" s="4">
        <f>E19</f>
        <v>122500</v>
      </c>
      <c r="F113" s="4">
        <v>1</v>
      </c>
      <c r="G113" s="4">
        <f t="shared" si="0"/>
        <v>122500</v>
      </c>
    </row>
    <row r="114" spans="1:7" ht="12.75">
      <c r="A114" s="4">
        <v>6</v>
      </c>
      <c r="B114" s="8" t="s">
        <v>100</v>
      </c>
      <c r="E114" s="4">
        <f>E20</f>
        <v>82500</v>
      </c>
      <c r="F114" s="4">
        <v>1</v>
      </c>
      <c r="G114" s="4">
        <f t="shared" si="0"/>
        <v>82500</v>
      </c>
    </row>
    <row r="115" spans="1:7" ht="12.75">
      <c r="A115" s="4">
        <v>7</v>
      </c>
      <c r="B115" s="4" t="s">
        <v>38</v>
      </c>
      <c r="E115" s="4">
        <v>300000</v>
      </c>
      <c r="F115" s="4">
        <v>1</v>
      </c>
      <c r="G115" s="4">
        <f t="shared" si="0"/>
        <v>300000</v>
      </c>
    </row>
    <row r="116" spans="1:7" ht="12.75">
      <c r="A116" s="4">
        <v>8</v>
      </c>
      <c r="B116" s="4" t="s">
        <v>39</v>
      </c>
      <c r="E116" s="4">
        <v>200000</v>
      </c>
      <c r="F116" s="4">
        <v>0</v>
      </c>
      <c r="G116" s="4">
        <f t="shared" si="0"/>
        <v>0</v>
      </c>
    </row>
    <row r="117" spans="1:7" ht="12.75">
      <c r="A117" s="4">
        <v>9</v>
      </c>
      <c r="B117" s="4" t="s">
        <v>40</v>
      </c>
      <c r="E117" s="4">
        <v>100000</v>
      </c>
      <c r="F117" s="4">
        <v>0</v>
      </c>
      <c r="G117" s="4">
        <f t="shared" si="0"/>
        <v>0</v>
      </c>
    </row>
    <row r="119" spans="2:8" ht="12.75">
      <c r="B119" s="6" t="s">
        <v>17</v>
      </c>
      <c r="G119" s="4">
        <f>SUM(G109:G118)</f>
        <v>505000</v>
      </c>
      <c r="H119" s="4">
        <f>G119</f>
        <v>505000</v>
      </c>
    </row>
    <row r="122" ht="18">
      <c r="A122" s="5" t="s">
        <v>42</v>
      </c>
    </row>
    <row r="124" spans="1:2" ht="12.75">
      <c r="A124" s="4">
        <v>1</v>
      </c>
      <c r="B124" s="4" t="s">
        <v>43</v>
      </c>
    </row>
    <row r="125" spans="2:6" ht="12.75">
      <c r="B125" s="8" t="s">
        <v>93</v>
      </c>
      <c r="E125" s="4">
        <f>E10</f>
        <v>700</v>
      </c>
      <c r="F125" s="8" t="s">
        <v>94</v>
      </c>
    </row>
    <row r="126" spans="2:6" ht="12.75">
      <c r="B126" s="8" t="s">
        <v>97</v>
      </c>
      <c r="E126" s="4">
        <f>E11</f>
        <v>3000</v>
      </c>
      <c r="F126" s="8" t="s">
        <v>98</v>
      </c>
    </row>
    <row r="128" spans="1:2" ht="12.75">
      <c r="A128" s="4">
        <v>2</v>
      </c>
      <c r="B128" s="4" t="s">
        <v>44</v>
      </c>
    </row>
    <row r="129" spans="2:9" ht="12.75">
      <c r="B129" s="4" t="s">
        <v>45</v>
      </c>
      <c r="E129" s="4">
        <f>E125*E126</f>
        <v>2100000</v>
      </c>
      <c r="G129" s="7" t="s">
        <v>46</v>
      </c>
      <c r="H129" s="4">
        <f>E129</f>
        <v>2100000</v>
      </c>
      <c r="I129" s="7" t="s">
        <v>46</v>
      </c>
    </row>
    <row r="131" spans="1:9" ht="12.75">
      <c r="A131" s="4">
        <v>3</v>
      </c>
      <c r="B131" s="4" t="s">
        <v>68</v>
      </c>
      <c r="H131" s="4">
        <v>300000</v>
      </c>
      <c r="I131" s="7" t="s">
        <v>46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="150" zoomScaleNormal="150" workbookViewId="0" topLeftCell="A3">
      <selection activeCell="A5" sqref="A5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21" width="10.57421875" style="0" customWidth="1"/>
    <col min="22" max="22" width="9.57421875" style="0" customWidth="1"/>
    <col min="23" max="28" width="10.57421875" style="0" customWidth="1"/>
    <col min="29" max="29" width="10.28125" style="0" customWidth="1"/>
    <col min="30" max="31" width="10.421875" style="0" customWidth="1"/>
    <col min="32" max="32" width="10.57421875" style="0" customWidth="1"/>
    <col min="33" max="33" width="10.7109375" style="0" customWidth="1"/>
  </cols>
  <sheetData>
    <row r="1" ht="18">
      <c r="A1" s="1" t="s">
        <v>47</v>
      </c>
    </row>
    <row r="3" spans="1:33" ht="12.75">
      <c r="A3" s="2" t="s">
        <v>48</v>
      </c>
      <c r="B3" s="2" t="s">
        <v>49</v>
      </c>
      <c r="C3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  <c r="AB3">
        <v>25</v>
      </c>
      <c r="AC3">
        <v>26</v>
      </c>
      <c r="AD3">
        <v>27</v>
      </c>
      <c r="AE3">
        <v>28</v>
      </c>
      <c r="AF3">
        <v>29</v>
      </c>
      <c r="AG3">
        <v>30</v>
      </c>
    </row>
    <row r="5" spans="1:33" ht="12.75">
      <c r="A5" s="2" t="s">
        <v>50</v>
      </c>
      <c r="B5" s="2" t="s">
        <v>52</v>
      </c>
      <c r="C5">
        <v>0</v>
      </c>
      <c r="D5">
        <f aca="true" t="shared" si="0" ref="D5:AG5">C18</f>
        <v>-20485000</v>
      </c>
      <c r="E5">
        <f t="shared" si="0"/>
        <v>-20270000</v>
      </c>
      <c r="F5">
        <f t="shared" si="0"/>
        <v>-19635000</v>
      </c>
      <c r="G5">
        <f t="shared" si="0"/>
        <v>-18580000</v>
      </c>
      <c r="H5">
        <f t="shared" si="0"/>
        <v>-17105000</v>
      </c>
      <c r="I5">
        <f t="shared" si="0"/>
        <v>-15210000</v>
      </c>
      <c r="J5">
        <f t="shared" si="0"/>
        <v>-13315000</v>
      </c>
      <c r="K5">
        <f t="shared" si="0"/>
        <v>-11420000</v>
      </c>
      <c r="L5">
        <f t="shared" si="0"/>
        <v>-9525000</v>
      </c>
      <c r="M5">
        <f t="shared" si="0"/>
        <v>-7630000</v>
      </c>
      <c r="N5">
        <f t="shared" si="0"/>
        <v>-5735000</v>
      </c>
      <c r="O5">
        <f t="shared" si="0"/>
        <v>-3840000</v>
      </c>
      <c r="P5">
        <f t="shared" si="0"/>
        <v>-1945000</v>
      </c>
      <c r="Q5">
        <f t="shared" si="0"/>
        <v>-50000</v>
      </c>
      <c r="R5">
        <f t="shared" si="0"/>
        <v>1845000</v>
      </c>
      <c r="S5">
        <f t="shared" si="0"/>
        <v>3740000</v>
      </c>
      <c r="T5">
        <f t="shared" si="0"/>
        <v>5635000</v>
      </c>
      <c r="U5">
        <f t="shared" si="0"/>
        <v>7530000</v>
      </c>
      <c r="V5">
        <f t="shared" si="0"/>
        <v>9425000</v>
      </c>
      <c r="W5">
        <f t="shared" si="0"/>
        <v>11320000</v>
      </c>
      <c r="X5">
        <f t="shared" si="0"/>
        <v>13215000</v>
      </c>
      <c r="Y5">
        <f t="shared" si="0"/>
        <v>15110000</v>
      </c>
      <c r="Z5">
        <f t="shared" si="0"/>
        <v>17005000</v>
      </c>
      <c r="AA5">
        <f t="shared" si="0"/>
        <v>18900000</v>
      </c>
      <c r="AB5">
        <f t="shared" si="0"/>
        <v>20795000</v>
      </c>
      <c r="AC5">
        <f t="shared" si="0"/>
        <v>22690000</v>
      </c>
      <c r="AD5">
        <f t="shared" si="0"/>
        <v>24585000</v>
      </c>
      <c r="AE5">
        <f t="shared" si="0"/>
        <v>26480000</v>
      </c>
      <c r="AF5">
        <f t="shared" si="0"/>
        <v>28375000</v>
      </c>
      <c r="AG5">
        <f t="shared" si="0"/>
        <v>30270000</v>
      </c>
    </row>
    <row r="6" spans="1:2" ht="12.75">
      <c r="A6" s="2" t="s">
        <v>51</v>
      </c>
      <c r="B6" s="2" t="s">
        <v>53</v>
      </c>
    </row>
    <row r="7" spans="2:12" ht="12.75">
      <c r="B7" t="s">
        <v>54</v>
      </c>
      <c r="C7">
        <f>investasi!H104</f>
        <v>20485000</v>
      </c>
      <c r="L7" t="s">
        <v>69</v>
      </c>
    </row>
    <row r="8" spans="2:33" ht="12.75">
      <c r="B8" t="s">
        <v>55</v>
      </c>
      <c r="D8">
        <f>investasi!H119</f>
        <v>505000</v>
      </c>
      <c r="E8">
        <f>D8</f>
        <v>505000</v>
      </c>
      <c r="F8">
        <f aca="true" t="shared" si="1" ref="F8:L8">E8</f>
        <v>505000</v>
      </c>
      <c r="G8">
        <f t="shared" si="1"/>
        <v>505000</v>
      </c>
      <c r="H8">
        <f t="shared" si="1"/>
        <v>505000</v>
      </c>
      <c r="I8">
        <f t="shared" si="1"/>
        <v>505000</v>
      </c>
      <c r="J8">
        <f t="shared" si="1"/>
        <v>505000</v>
      </c>
      <c r="K8">
        <f t="shared" si="1"/>
        <v>505000</v>
      </c>
      <c r="L8">
        <f t="shared" si="1"/>
        <v>505000</v>
      </c>
      <c r="M8">
        <f>investasi!H119</f>
        <v>505000</v>
      </c>
      <c r="N8">
        <f aca="true" t="shared" si="2" ref="N8:AG8">M8</f>
        <v>505000</v>
      </c>
      <c r="O8">
        <f t="shared" si="2"/>
        <v>505000</v>
      </c>
      <c r="P8">
        <f t="shared" si="2"/>
        <v>505000</v>
      </c>
      <c r="Q8">
        <f t="shared" si="2"/>
        <v>505000</v>
      </c>
      <c r="R8">
        <f t="shared" si="2"/>
        <v>505000</v>
      </c>
      <c r="S8">
        <f t="shared" si="2"/>
        <v>505000</v>
      </c>
      <c r="T8">
        <f t="shared" si="2"/>
        <v>505000</v>
      </c>
      <c r="U8">
        <f t="shared" si="2"/>
        <v>505000</v>
      </c>
      <c r="V8">
        <f t="shared" si="2"/>
        <v>505000</v>
      </c>
      <c r="W8">
        <f t="shared" si="2"/>
        <v>505000</v>
      </c>
      <c r="X8">
        <f t="shared" si="2"/>
        <v>505000</v>
      </c>
      <c r="Y8">
        <f t="shared" si="2"/>
        <v>505000</v>
      </c>
      <c r="Z8">
        <f t="shared" si="2"/>
        <v>505000</v>
      </c>
      <c r="AA8">
        <f t="shared" si="2"/>
        <v>505000</v>
      </c>
      <c r="AB8">
        <f t="shared" si="2"/>
        <v>505000</v>
      </c>
      <c r="AC8">
        <f t="shared" si="2"/>
        <v>505000</v>
      </c>
      <c r="AD8">
        <f t="shared" si="2"/>
        <v>505000</v>
      </c>
      <c r="AE8">
        <f t="shared" si="2"/>
        <v>505000</v>
      </c>
      <c r="AF8">
        <f t="shared" si="2"/>
        <v>505000</v>
      </c>
      <c r="AG8">
        <f t="shared" si="2"/>
        <v>505000</v>
      </c>
    </row>
    <row r="9" spans="1:33" ht="12.75">
      <c r="A9" s="2" t="s">
        <v>56</v>
      </c>
      <c r="B9" s="2" t="s">
        <v>57</v>
      </c>
      <c r="C9">
        <f aca="true" t="shared" si="3" ref="C9:AG9">SUM(C6:C8)</f>
        <v>20485000</v>
      </c>
      <c r="D9">
        <f t="shared" si="3"/>
        <v>505000</v>
      </c>
      <c r="E9">
        <f t="shared" si="3"/>
        <v>505000</v>
      </c>
      <c r="F9">
        <f t="shared" si="3"/>
        <v>505000</v>
      </c>
      <c r="G9">
        <f t="shared" si="3"/>
        <v>505000</v>
      </c>
      <c r="H9">
        <f t="shared" si="3"/>
        <v>505000</v>
      </c>
      <c r="I9">
        <f t="shared" si="3"/>
        <v>505000</v>
      </c>
      <c r="J9">
        <f t="shared" si="3"/>
        <v>505000</v>
      </c>
      <c r="K9">
        <f t="shared" si="3"/>
        <v>505000</v>
      </c>
      <c r="L9">
        <f t="shared" si="3"/>
        <v>505000</v>
      </c>
      <c r="M9">
        <f t="shared" si="3"/>
        <v>505000</v>
      </c>
      <c r="N9">
        <f t="shared" si="3"/>
        <v>505000</v>
      </c>
      <c r="O9">
        <f t="shared" si="3"/>
        <v>505000</v>
      </c>
      <c r="P9">
        <f t="shared" si="3"/>
        <v>505000</v>
      </c>
      <c r="Q9">
        <f t="shared" si="3"/>
        <v>505000</v>
      </c>
      <c r="R9">
        <f t="shared" si="3"/>
        <v>505000</v>
      </c>
      <c r="S9">
        <f t="shared" si="3"/>
        <v>505000</v>
      </c>
      <c r="T9">
        <f t="shared" si="3"/>
        <v>505000</v>
      </c>
      <c r="U9">
        <f t="shared" si="3"/>
        <v>505000</v>
      </c>
      <c r="V9">
        <f t="shared" si="3"/>
        <v>505000</v>
      </c>
      <c r="W9">
        <f t="shared" si="3"/>
        <v>505000</v>
      </c>
      <c r="X9">
        <f t="shared" si="3"/>
        <v>505000</v>
      </c>
      <c r="Y9">
        <f t="shared" si="3"/>
        <v>505000</v>
      </c>
      <c r="Z9">
        <f t="shared" si="3"/>
        <v>505000</v>
      </c>
      <c r="AA9">
        <f t="shared" si="3"/>
        <v>505000</v>
      </c>
      <c r="AB9">
        <f t="shared" si="3"/>
        <v>505000</v>
      </c>
      <c r="AC9">
        <f t="shared" si="3"/>
        <v>505000</v>
      </c>
      <c r="AD9">
        <f t="shared" si="3"/>
        <v>505000</v>
      </c>
      <c r="AE9">
        <f t="shared" si="3"/>
        <v>505000</v>
      </c>
      <c r="AF9">
        <f t="shared" si="3"/>
        <v>505000</v>
      </c>
      <c r="AG9">
        <f t="shared" si="3"/>
        <v>505000</v>
      </c>
    </row>
    <row r="11" spans="1:2" ht="12.75">
      <c r="A11" s="2" t="s">
        <v>58</v>
      </c>
      <c r="B11" s="2" t="s">
        <v>59</v>
      </c>
    </row>
    <row r="12" spans="2:33" ht="12.75">
      <c r="B12" t="s">
        <v>60</v>
      </c>
      <c r="D12">
        <f>0.2*investasi!H129</f>
        <v>420000</v>
      </c>
      <c r="E12">
        <f>0.4*investasi!H129</f>
        <v>840000</v>
      </c>
      <c r="F12">
        <f>0.6*investasi!H129</f>
        <v>1260000</v>
      </c>
      <c r="G12">
        <f>0.8*investasi!H129</f>
        <v>1680000</v>
      </c>
      <c r="H12">
        <f>investasi!H129</f>
        <v>2100000</v>
      </c>
      <c r="I12">
        <f>investasi!H129</f>
        <v>2100000</v>
      </c>
      <c r="J12">
        <f>I12</f>
        <v>2100000</v>
      </c>
      <c r="K12">
        <f>J12</f>
        <v>2100000</v>
      </c>
      <c r="L12">
        <f aca="true" t="shared" si="4" ref="L12:AG12">K12</f>
        <v>2100000</v>
      </c>
      <c r="M12">
        <f t="shared" si="4"/>
        <v>2100000</v>
      </c>
      <c r="N12">
        <f t="shared" si="4"/>
        <v>2100000</v>
      </c>
      <c r="O12">
        <f t="shared" si="4"/>
        <v>2100000</v>
      </c>
      <c r="P12">
        <f t="shared" si="4"/>
        <v>2100000</v>
      </c>
      <c r="Q12">
        <f t="shared" si="4"/>
        <v>2100000</v>
      </c>
      <c r="R12">
        <f t="shared" si="4"/>
        <v>2100000</v>
      </c>
      <c r="S12">
        <f t="shared" si="4"/>
        <v>2100000</v>
      </c>
      <c r="T12">
        <f t="shared" si="4"/>
        <v>2100000</v>
      </c>
      <c r="U12">
        <f t="shared" si="4"/>
        <v>2100000</v>
      </c>
      <c r="V12">
        <f t="shared" si="4"/>
        <v>2100000</v>
      </c>
      <c r="W12">
        <f t="shared" si="4"/>
        <v>2100000</v>
      </c>
      <c r="X12">
        <f t="shared" si="4"/>
        <v>2100000</v>
      </c>
      <c r="Y12">
        <f t="shared" si="4"/>
        <v>2100000</v>
      </c>
      <c r="Z12">
        <f t="shared" si="4"/>
        <v>2100000</v>
      </c>
      <c r="AA12">
        <f t="shared" si="4"/>
        <v>2100000</v>
      </c>
      <c r="AB12">
        <f t="shared" si="4"/>
        <v>2100000</v>
      </c>
      <c r="AC12">
        <f t="shared" si="4"/>
        <v>2100000</v>
      </c>
      <c r="AD12">
        <f t="shared" si="4"/>
        <v>2100000</v>
      </c>
      <c r="AE12">
        <f t="shared" si="4"/>
        <v>2100000</v>
      </c>
      <c r="AF12">
        <f t="shared" si="4"/>
        <v>2100000</v>
      </c>
      <c r="AG12">
        <f t="shared" si="4"/>
        <v>2100000</v>
      </c>
    </row>
    <row r="13" spans="2:33" ht="12.75">
      <c r="B13" t="s">
        <v>61</v>
      </c>
      <c r="D13">
        <f>investasi!H131</f>
        <v>300000</v>
      </c>
      <c r="E13">
        <f>D13</f>
        <v>300000</v>
      </c>
      <c r="F13">
        <f aca="true" t="shared" si="5" ref="F13:L13">E13</f>
        <v>300000</v>
      </c>
      <c r="G13">
        <f t="shared" si="5"/>
        <v>300000</v>
      </c>
      <c r="H13">
        <f t="shared" si="5"/>
        <v>300000</v>
      </c>
      <c r="I13">
        <f t="shared" si="5"/>
        <v>300000</v>
      </c>
      <c r="J13">
        <f t="shared" si="5"/>
        <v>300000</v>
      </c>
      <c r="K13">
        <f t="shared" si="5"/>
        <v>300000</v>
      </c>
      <c r="L13">
        <f t="shared" si="5"/>
        <v>300000</v>
      </c>
      <c r="M13">
        <f>investasi!H131</f>
        <v>300000</v>
      </c>
      <c r="N13">
        <f aca="true" t="shared" si="6" ref="N13:AG13">M13</f>
        <v>300000</v>
      </c>
      <c r="O13">
        <f t="shared" si="6"/>
        <v>300000</v>
      </c>
      <c r="P13">
        <f t="shared" si="6"/>
        <v>300000</v>
      </c>
      <c r="Q13">
        <f t="shared" si="6"/>
        <v>300000</v>
      </c>
      <c r="R13">
        <f t="shared" si="6"/>
        <v>300000</v>
      </c>
      <c r="S13">
        <f t="shared" si="6"/>
        <v>300000</v>
      </c>
      <c r="T13">
        <f t="shared" si="6"/>
        <v>300000</v>
      </c>
      <c r="U13">
        <f t="shared" si="6"/>
        <v>300000</v>
      </c>
      <c r="V13">
        <f t="shared" si="6"/>
        <v>300000</v>
      </c>
      <c r="W13">
        <f t="shared" si="6"/>
        <v>300000</v>
      </c>
      <c r="X13">
        <f t="shared" si="6"/>
        <v>300000</v>
      </c>
      <c r="Y13">
        <f t="shared" si="6"/>
        <v>300000</v>
      </c>
      <c r="Z13">
        <f t="shared" si="6"/>
        <v>300000</v>
      </c>
      <c r="AA13">
        <f t="shared" si="6"/>
        <v>300000</v>
      </c>
      <c r="AB13">
        <f t="shared" si="6"/>
        <v>300000</v>
      </c>
      <c r="AC13">
        <f t="shared" si="6"/>
        <v>300000</v>
      </c>
      <c r="AD13">
        <f t="shared" si="6"/>
        <v>300000</v>
      </c>
      <c r="AE13">
        <f t="shared" si="6"/>
        <v>300000</v>
      </c>
      <c r="AF13">
        <f t="shared" si="6"/>
        <v>300000</v>
      </c>
      <c r="AG13">
        <f t="shared" si="6"/>
        <v>300000</v>
      </c>
    </row>
    <row r="14" spans="1:33" ht="12.75">
      <c r="A14" s="2" t="s">
        <v>62</v>
      </c>
      <c r="B14" s="2" t="s">
        <v>63</v>
      </c>
      <c r="D14">
        <f>SUM(D12:D13)</f>
        <v>720000</v>
      </c>
      <c r="E14">
        <f aca="true" t="shared" si="7" ref="E14:AG14">SUM(E12:E13)</f>
        <v>1140000</v>
      </c>
      <c r="F14">
        <f t="shared" si="7"/>
        <v>1560000</v>
      </c>
      <c r="G14">
        <f t="shared" si="7"/>
        <v>1980000</v>
      </c>
      <c r="H14">
        <f t="shared" si="7"/>
        <v>2400000</v>
      </c>
      <c r="I14">
        <f t="shared" si="7"/>
        <v>2400000</v>
      </c>
      <c r="J14">
        <f t="shared" si="7"/>
        <v>2400000</v>
      </c>
      <c r="K14">
        <f t="shared" si="7"/>
        <v>2400000</v>
      </c>
      <c r="L14">
        <f t="shared" si="7"/>
        <v>2400000</v>
      </c>
      <c r="M14">
        <f t="shared" si="7"/>
        <v>2400000</v>
      </c>
      <c r="N14">
        <f t="shared" si="7"/>
        <v>2400000</v>
      </c>
      <c r="O14">
        <f t="shared" si="7"/>
        <v>2400000</v>
      </c>
      <c r="P14">
        <f t="shared" si="7"/>
        <v>2400000</v>
      </c>
      <c r="Q14">
        <f t="shared" si="7"/>
        <v>2400000</v>
      </c>
      <c r="R14">
        <f t="shared" si="7"/>
        <v>2400000</v>
      </c>
      <c r="S14">
        <f t="shared" si="7"/>
        <v>2400000</v>
      </c>
      <c r="T14">
        <f t="shared" si="7"/>
        <v>2400000</v>
      </c>
      <c r="U14">
        <f t="shared" si="7"/>
        <v>2400000</v>
      </c>
      <c r="V14">
        <f t="shared" si="7"/>
        <v>2400000</v>
      </c>
      <c r="W14">
        <f t="shared" si="7"/>
        <v>2400000</v>
      </c>
      <c r="X14">
        <f t="shared" si="7"/>
        <v>2400000</v>
      </c>
      <c r="Y14">
        <f t="shared" si="7"/>
        <v>2400000</v>
      </c>
      <c r="Z14">
        <f t="shared" si="7"/>
        <v>2400000</v>
      </c>
      <c r="AA14">
        <f t="shared" si="7"/>
        <v>2400000</v>
      </c>
      <c r="AB14">
        <f t="shared" si="7"/>
        <v>2400000</v>
      </c>
      <c r="AC14">
        <f t="shared" si="7"/>
        <v>2400000</v>
      </c>
      <c r="AD14">
        <f t="shared" si="7"/>
        <v>2400000</v>
      </c>
      <c r="AE14">
        <f t="shared" si="7"/>
        <v>2400000</v>
      </c>
      <c r="AF14">
        <f t="shared" si="7"/>
        <v>2400000</v>
      </c>
      <c r="AG14">
        <f t="shared" si="7"/>
        <v>2400000</v>
      </c>
    </row>
    <row r="16" spans="1:33" ht="12.75">
      <c r="A16" s="2" t="s">
        <v>64</v>
      </c>
      <c r="B16" s="2" t="s">
        <v>65</v>
      </c>
      <c r="D16">
        <f>D14-D9</f>
        <v>215000</v>
      </c>
      <c r="E16">
        <f aca="true" t="shared" si="8" ref="E16:AG16">E14-E9</f>
        <v>635000</v>
      </c>
      <c r="F16">
        <f t="shared" si="8"/>
        <v>1055000</v>
      </c>
      <c r="G16">
        <f t="shared" si="8"/>
        <v>1475000</v>
      </c>
      <c r="H16">
        <f t="shared" si="8"/>
        <v>1895000</v>
      </c>
      <c r="I16">
        <f t="shared" si="8"/>
        <v>1895000</v>
      </c>
      <c r="J16">
        <f t="shared" si="8"/>
        <v>1895000</v>
      </c>
      <c r="K16">
        <f t="shared" si="8"/>
        <v>1895000</v>
      </c>
      <c r="L16">
        <f t="shared" si="8"/>
        <v>1895000</v>
      </c>
      <c r="M16">
        <f t="shared" si="8"/>
        <v>1895000</v>
      </c>
      <c r="N16">
        <f t="shared" si="8"/>
        <v>1895000</v>
      </c>
      <c r="O16">
        <f t="shared" si="8"/>
        <v>1895000</v>
      </c>
      <c r="P16">
        <f t="shared" si="8"/>
        <v>1895000</v>
      </c>
      <c r="Q16">
        <f t="shared" si="8"/>
        <v>1895000</v>
      </c>
      <c r="R16">
        <f t="shared" si="8"/>
        <v>1895000</v>
      </c>
      <c r="S16">
        <f t="shared" si="8"/>
        <v>1895000</v>
      </c>
      <c r="T16">
        <f t="shared" si="8"/>
        <v>1895000</v>
      </c>
      <c r="U16">
        <f t="shared" si="8"/>
        <v>1895000</v>
      </c>
      <c r="V16">
        <f t="shared" si="8"/>
        <v>1895000</v>
      </c>
      <c r="W16">
        <f t="shared" si="8"/>
        <v>1895000</v>
      </c>
      <c r="X16">
        <f t="shared" si="8"/>
        <v>1895000</v>
      </c>
      <c r="Y16">
        <f t="shared" si="8"/>
        <v>1895000</v>
      </c>
      <c r="Z16">
        <f t="shared" si="8"/>
        <v>1895000</v>
      </c>
      <c r="AA16">
        <f t="shared" si="8"/>
        <v>1895000</v>
      </c>
      <c r="AB16">
        <f t="shared" si="8"/>
        <v>1895000</v>
      </c>
      <c r="AC16">
        <f t="shared" si="8"/>
        <v>1895000</v>
      </c>
      <c r="AD16">
        <f t="shared" si="8"/>
        <v>1895000</v>
      </c>
      <c r="AE16">
        <f t="shared" si="8"/>
        <v>1895000</v>
      </c>
      <c r="AF16">
        <f t="shared" si="8"/>
        <v>1895000</v>
      </c>
      <c r="AG16">
        <f t="shared" si="8"/>
        <v>1895000</v>
      </c>
    </row>
    <row r="18" spans="1:33" ht="12.75">
      <c r="A18" s="2" t="s">
        <v>66</v>
      </c>
      <c r="B18" s="2" t="s">
        <v>67</v>
      </c>
      <c r="C18">
        <f>-C9</f>
        <v>-20485000</v>
      </c>
      <c r="D18">
        <f aca="true" t="shared" si="9" ref="D18:AG18">D5+D16</f>
        <v>-20270000</v>
      </c>
      <c r="E18">
        <f t="shared" si="9"/>
        <v>-19635000</v>
      </c>
      <c r="F18">
        <f t="shared" si="9"/>
        <v>-18580000</v>
      </c>
      <c r="G18">
        <f t="shared" si="9"/>
        <v>-17105000</v>
      </c>
      <c r="H18">
        <f t="shared" si="9"/>
        <v>-15210000</v>
      </c>
      <c r="I18">
        <f t="shared" si="9"/>
        <v>-13315000</v>
      </c>
      <c r="J18">
        <f t="shared" si="9"/>
        <v>-11420000</v>
      </c>
      <c r="K18">
        <f t="shared" si="9"/>
        <v>-9525000</v>
      </c>
      <c r="L18">
        <f t="shared" si="9"/>
        <v>-7630000</v>
      </c>
      <c r="M18">
        <f t="shared" si="9"/>
        <v>-5735000</v>
      </c>
      <c r="N18">
        <f t="shared" si="9"/>
        <v>-3840000</v>
      </c>
      <c r="O18">
        <f t="shared" si="9"/>
        <v>-1945000</v>
      </c>
      <c r="P18">
        <f t="shared" si="9"/>
        <v>-50000</v>
      </c>
      <c r="Q18">
        <f t="shared" si="9"/>
        <v>1845000</v>
      </c>
      <c r="R18">
        <f t="shared" si="9"/>
        <v>3740000</v>
      </c>
      <c r="S18">
        <f t="shared" si="9"/>
        <v>5635000</v>
      </c>
      <c r="T18">
        <f t="shared" si="9"/>
        <v>7530000</v>
      </c>
      <c r="U18">
        <f t="shared" si="9"/>
        <v>9425000</v>
      </c>
      <c r="V18">
        <f t="shared" si="9"/>
        <v>11320000</v>
      </c>
      <c r="W18">
        <f t="shared" si="9"/>
        <v>13215000</v>
      </c>
      <c r="X18">
        <f t="shared" si="9"/>
        <v>15110000</v>
      </c>
      <c r="Y18">
        <f t="shared" si="9"/>
        <v>17005000</v>
      </c>
      <c r="Z18">
        <f t="shared" si="9"/>
        <v>18900000</v>
      </c>
      <c r="AA18">
        <f t="shared" si="9"/>
        <v>20795000</v>
      </c>
      <c r="AB18">
        <f t="shared" si="9"/>
        <v>22690000</v>
      </c>
      <c r="AC18">
        <f t="shared" si="9"/>
        <v>24585000</v>
      </c>
      <c r="AD18">
        <f t="shared" si="9"/>
        <v>26480000</v>
      </c>
      <c r="AE18">
        <f t="shared" si="9"/>
        <v>28375000</v>
      </c>
      <c r="AF18">
        <f t="shared" si="9"/>
        <v>30270000</v>
      </c>
      <c r="AG18">
        <f t="shared" si="9"/>
        <v>32165000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 CNRG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 W. Purbo</dc:creator>
  <cp:keywords/>
  <dc:description/>
  <cp:lastModifiedBy>onno</cp:lastModifiedBy>
  <dcterms:created xsi:type="dcterms:W3CDTF">1999-06-08T01:12:05Z</dcterms:created>
  <dcterms:modified xsi:type="dcterms:W3CDTF">2004-08-01T05:04:49Z</dcterms:modified>
  <cp:category/>
  <cp:version/>
  <cp:contentType/>
  <cp:contentStatus/>
</cp:coreProperties>
</file>